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980" windowHeight="8385" activeTab="0"/>
  </bookViews>
  <sheets>
    <sheet name="DS1075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<sst xmlns="http://schemas.openxmlformats.org/spreadsheetml/2006/main" count="39" uniqueCount="29">
  <si>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DS1075 Power Dissipation Model</t>
  </si>
  <si>
    <t>Master</t>
  </si>
  <si>
    <t>Reference Output (OUT0)</t>
  </si>
  <si>
    <t>Main Output (I/O)</t>
  </si>
  <si>
    <t>Frequency</t>
  </si>
  <si>
    <t>Load Capacitance</t>
  </si>
  <si>
    <t>MHz</t>
  </si>
  <si>
    <t>Enabled?</t>
  </si>
  <si>
    <t>N</t>
  </si>
  <si>
    <t>(Y or N)</t>
  </si>
  <si>
    <t>Y</t>
  </si>
  <si>
    <t>IQ</t>
  </si>
  <si>
    <t>mA</t>
  </si>
  <si>
    <t>IO</t>
  </si>
  <si>
    <t>IM</t>
  </si>
  <si>
    <t>Total Current</t>
  </si>
  <si>
    <t>Vcc = 5V</t>
  </si>
  <si>
    <t>M</t>
  </si>
  <si>
    <t>Vcc = 5.25V</t>
  </si>
  <si>
    <t>Master Frequency in MHz: e.g. 100, 80, 66, 60 MHz</t>
  </si>
  <si>
    <t>Enter all frequencies in MHz</t>
  </si>
  <si>
    <t>Enter Load Capacitance in pF: e.g. 0, 15, 30, 50</t>
  </si>
  <si>
    <t>Ref Output voltage</t>
  </si>
  <si>
    <t>Intermediate calculations</t>
  </si>
  <si>
    <t>Main Output Cpd</t>
  </si>
  <si>
    <t>DO NOT ALTER!</t>
  </si>
  <si>
    <t>IQ @ 5.25</t>
  </si>
  <si>
    <t>IO @ 5.25</t>
  </si>
  <si>
    <t>IM @5.25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</si>
</sst>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[Red]\(0.00\)"/>
  </numFmts>
  <fonts count="6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164" fontId="4" fillId="3" borderId="16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3" fillId="3" borderId="15" xfId="0" applyFont="1" applyFill="1" applyBorder="1" applyAlignment="1">
      <alignment horizontal="left"/>
    </xf>
    <xf numFmtId="164" fontId="4" fillId="3" borderId="16" xfId="0" applyNumberFormat="1" applyFont="1" applyFill="1" applyBorder="1" applyAlignment="1">
      <alignment/>
    </xf>
    <xf numFmtId="0" fontId="2" fillId="3" borderId="16" xfId="0" applyFont="1" applyFill="1" applyBorder="1" applyAlignment="1">
      <alignment horizontal="right"/>
    </xf>
    <xf numFmtId="0" fontId="0" fillId="3" borderId="17" xfId="0" applyFill="1" applyBorder="1" applyAlignment="1">
      <alignment/>
    </xf>
    <xf numFmtId="0" fontId="3" fillId="3" borderId="15" xfId="0" applyFont="1" applyFill="1" applyBorder="1" applyAlignment="1">
      <alignment horizontal="right"/>
    </xf>
    <xf numFmtId="0" fontId="3" fillId="3" borderId="16" xfId="0" applyFont="1" applyFill="1" applyBorder="1" applyAlignment="1">
      <alignment/>
    </xf>
    <xf numFmtId="0" fontId="0" fillId="3" borderId="18" xfId="0" applyFill="1" applyBorder="1" applyAlignment="1">
      <alignment/>
    </xf>
    <xf numFmtId="0" fontId="3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164" fontId="4" fillId="3" borderId="19" xfId="0" applyNumberFormat="1" applyFont="1" applyFill="1" applyBorder="1" applyAlignment="1">
      <alignment/>
    </xf>
    <xf numFmtId="0" fontId="4" fillId="3" borderId="19" xfId="0" applyFont="1" applyFill="1" applyBorder="1" applyAlignment="1">
      <alignment horizontal="left"/>
    </xf>
    <xf numFmtId="0" fontId="0" fillId="3" borderId="20" xfId="0" applyFill="1" applyBorder="1" applyAlignment="1">
      <alignment/>
    </xf>
    <xf numFmtId="0" fontId="3" fillId="3" borderId="6" xfId="0" applyFont="1" applyFill="1" applyBorder="1" applyAlignment="1">
      <alignment horizontal="right"/>
    </xf>
    <xf numFmtId="1" fontId="3" fillId="3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164" fontId="4" fillId="3" borderId="22" xfId="0" applyNumberFormat="1" applyFont="1" applyFill="1" applyBorder="1" applyAlignment="1">
      <alignment/>
    </xf>
    <xf numFmtId="0" fontId="4" fillId="3" borderId="22" xfId="0" applyFont="1" applyFill="1" applyBorder="1" applyAlignment="1">
      <alignment horizontal="left"/>
    </xf>
    <xf numFmtId="0" fontId="0" fillId="3" borderId="23" xfId="0" applyFill="1" applyBorder="1" applyAlignment="1">
      <alignment/>
    </xf>
    <xf numFmtId="0" fontId="3" fillId="3" borderId="12" xfId="0" applyFont="1" applyFill="1" applyBorder="1" applyAlignment="1">
      <alignment horizontal="right"/>
    </xf>
    <xf numFmtId="1" fontId="3" fillId="3" borderId="14" xfId="0" applyNumberFormat="1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4" borderId="30" xfId="0" applyFont="1" applyFill="1" applyBorder="1" applyAlignment="1">
      <alignment horizontal="right"/>
    </xf>
    <xf numFmtId="0" fontId="0" fillId="0" borderId="31" xfId="0" applyBorder="1" applyAlignment="1">
      <alignment/>
    </xf>
    <xf numFmtId="164" fontId="0" fillId="4" borderId="30" xfId="0" applyNumberFormat="1" applyFont="1" applyFill="1" applyBorder="1" applyAlignment="1">
      <alignment horizontal="right"/>
    </xf>
    <xf numFmtId="1" fontId="0" fillId="4" borderId="30" xfId="0" applyNumberFormat="1" applyFont="1" applyFill="1" applyBorder="1" applyAlignment="1">
      <alignment horizontal="right"/>
    </xf>
    <xf numFmtId="164" fontId="0" fillId="4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showGridLines="0" tabSelected="1" workbookViewId="0" topLeftCell="A1">
      <selection activeCell="A5" sqref="A5"/>
    </sheetView>
  </sheetViews>
  <sheetFormatPr defaultColWidth="9.140625" defaultRowHeight="12.75"/>
  <cols>
    <col min="2" max="2" width="1.421875" style="0" customWidth="1"/>
    <col min="3" max="3" width="2.8515625" style="0" customWidth="1"/>
    <col min="5" max="5" width="4.8515625" style="0" customWidth="1"/>
    <col min="6" max="6" width="2.28125" style="0" customWidth="1"/>
    <col min="7" max="7" width="1.28515625" style="0" customWidth="1"/>
    <col min="8" max="8" width="9.57421875" style="0" customWidth="1"/>
    <col min="9" max="9" width="6.00390625" style="0" customWidth="1"/>
    <col min="10" max="10" width="16.00390625" style="0" customWidth="1"/>
    <col min="11" max="11" width="1.7109375" style="0" customWidth="1"/>
    <col min="12" max="12" width="2.00390625" style="0" customWidth="1"/>
    <col min="13" max="13" width="3.140625" style="0" customWidth="1"/>
    <col min="14" max="14" width="10.28125" style="0" customWidth="1"/>
    <col min="15" max="15" width="5.7109375" style="0" customWidth="1"/>
    <col min="16" max="16" width="16.57421875" style="0" customWidth="1"/>
    <col min="17" max="18" width="1.57421875" style="0" customWidth="1"/>
  </cols>
  <sheetData>
    <row r="1" ht="13.5" thickBot="1"/>
    <row r="2" spans="2:18" ht="16.5" thickTop="1">
      <c r="B2" s="1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2:18" ht="5.25" customHeight="1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2:18" ht="12.75">
      <c r="B4" s="5"/>
      <c r="C4" s="8" t="s">
        <v>1</v>
      </c>
      <c r="D4" s="9"/>
      <c r="E4" s="10"/>
      <c r="F4" s="6"/>
      <c r="G4" s="8" t="s">
        <v>2</v>
      </c>
      <c r="H4" s="11"/>
      <c r="I4" s="11"/>
      <c r="J4" s="11"/>
      <c r="K4" s="12"/>
      <c r="L4" s="6"/>
      <c r="M4" s="8" t="s">
        <v>3</v>
      </c>
      <c r="N4" s="9"/>
      <c r="O4" s="9"/>
      <c r="P4" s="9"/>
      <c r="Q4" s="10"/>
      <c r="R4" s="7"/>
    </row>
    <row r="5" spans="2:18" ht="17.25" customHeight="1" thickBot="1">
      <c r="B5" s="5"/>
      <c r="C5" s="13" t="s">
        <v>4</v>
      </c>
      <c r="D5" s="14"/>
      <c r="E5" s="15"/>
      <c r="F5" s="16"/>
      <c r="G5" s="17"/>
      <c r="H5" s="18" t="s">
        <v>4</v>
      </c>
      <c r="I5" s="18"/>
      <c r="J5" s="18" t="s">
        <v>5</v>
      </c>
      <c r="K5" s="19"/>
      <c r="L5" s="20"/>
      <c r="M5" s="21"/>
      <c r="N5" s="18" t="s">
        <v>4</v>
      </c>
      <c r="O5" s="18"/>
      <c r="P5" s="18" t="s">
        <v>5</v>
      </c>
      <c r="Q5" s="22"/>
      <c r="R5" s="7"/>
    </row>
    <row r="6" spans="2:18" ht="16.5" customHeight="1" thickBot="1" thickTop="1">
      <c r="B6" s="5"/>
      <c r="C6" s="23"/>
      <c r="D6" s="24">
        <v>100</v>
      </c>
      <c r="E6" s="22" t="s">
        <v>6</v>
      </c>
      <c r="F6" s="6"/>
      <c r="G6" s="23"/>
      <c r="H6" s="24">
        <v>50</v>
      </c>
      <c r="I6" s="25"/>
      <c r="J6" s="24">
        <v>30</v>
      </c>
      <c r="K6" s="22"/>
      <c r="L6" s="6"/>
      <c r="M6" s="23"/>
      <c r="N6" s="24">
        <v>10</v>
      </c>
      <c r="O6" s="25"/>
      <c r="P6" s="24">
        <v>15</v>
      </c>
      <c r="Q6" s="22"/>
      <c r="R6" s="7"/>
    </row>
    <row r="7" spans="2:18" ht="6.75" customHeight="1" thickBot="1" thickTop="1">
      <c r="B7" s="5"/>
      <c r="C7" s="23"/>
      <c r="D7" s="26"/>
      <c r="E7" s="22"/>
      <c r="F7" s="6"/>
      <c r="G7" s="23"/>
      <c r="H7" s="26"/>
      <c r="I7" s="25"/>
      <c r="J7" s="26"/>
      <c r="K7" s="22"/>
      <c r="L7" s="6"/>
      <c r="M7" s="23"/>
      <c r="N7" s="26"/>
      <c r="O7" s="25"/>
      <c r="P7" s="26"/>
      <c r="Q7" s="22"/>
      <c r="R7" s="7"/>
    </row>
    <row r="8" spans="2:18" ht="16.5" customHeight="1" thickBot="1" thickTop="1">
      <c r="B8" s="5"/>
      <c r="C8" s="23"/>
      <c r="D8" s="26"/>
      <c r="E8" s="22"/>
      <c r="F8" s="6"/>
      <c r="G8" s="23"/>
      <c r="H8" s="27" t="s">
        <v>7</v>
      </c>
      <c r="I8" s="28" t="s">
        <v>8</v>
      </c>
      <c r="J8" s="26" t="s">
        <v>9</v>
      </c>
      <c r="K8" s="22"/>
      <c r="L8" s="6"/>
      <c r="M8" s="23"/>
      <c r="N8" s="26" t="s">
        <v>7</v>
      </c>
      <c r="O8" s="28" t="s">
        <v>10</v>
      </c>
      <c r="P8" s="26" t="s">
        <v>9</v>
      </c>
      <c r="Q8" s="22"/>
      <c r="R8" s="7"/>
    </row>
    <row r="9" spans="2:18" ht="6" customHeight="1" thickBot="1" thickTop="1">
      <c r="B9" s="5"/>
      <c r="C9" s="29"/>
      <c r="D9" s="30"/>
      <c r="E9" s="31"/>
      <c r="F9" s="6"/>
      <c r="G9" s="29"/>
      <c r="H9" s="30"/>
      <c r="I9" s="30"/>
      <c r="J9" s="32"/>
      <c r="K9" s="31"/>
      <c r="L9" s="6"/>
      <c r="M9" s="29"/>
      <c r="N9" s="30"/>
      <c r="O9" s="30"/>
      <c r="P9" s="30"/>
      <c r="Q9" s="31"/>
      <c r="R9" s="7"/>
    </row>
    <row r="10" spans="2:18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3"/>
      <c r="Q10" s="6"/>
      <c r="R10" s="7"/>
    </row>
    <row r="11" spans="2:18" ht="13.5" thickBot="1">
      <c r="B11" s="5"/>
      <c r="C11" s="34" t="s">
        <v>11</v>
      </c>
      <c r="D11" s="35">
        <f>(45*D6/N13)/1000+3.1</f>
        <v>5.35</v>
      </c>
      <c r="E11" s="36" t="s">
        <v>12</v>
      </c>
      <c r="F11" s="6"/>
      <c r="G11" s="6"/>
      <c r="H11" s="37" t="s">
        <v>13</v>
      </c>
      <c r="I11" s="38">
        <f>IF(I8="N",0,H6*(D22*D22*J6/5+12*5)/1000)</f>
        <v>0</v>
      </c>
      <c r="J11" s="39" t="s">
        <v>12</v>
      </c>
      <c r="K11" s="40"/>
      <c r="L11" s="6"/>
      <c r="M11" s="41" t="s">
        <v>14</v>
      </c>
      <c r="N11" s="42"/>
      <c r="O11" s="38">
        <f>IF(O8="N",0,N6*(17.5*P6/5+D23*5)/1000+2.1)</f>
        <v>3.825</v>
      </c>
      <c r="P11" s="39" t="s">
        <v>12</v>
      </c>
      <c r="Q11" s="40"/>
      <c r="R11" s="7"/>
    </row>
    <row r="12" spans="2:18" ht="13.5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2:18" ht="13.5" thickTop="1">
      <c r="B13" s="5"/>
      <c r="C13" s="43"/>
      <c r="D13" s="44" t="s">
        <v>15</v>
      </c>
      <c r="E13" s="45"/>
      <c r="F13" s="45" t="s">
        <v>16</v>
      </c>
      <c r="G13" s="45"/>
      <c r="H13" s="45"/>
      <c r="I13" s="46">
        <f>D11+I11+O11</f>
        <v>9.175</v>
      </c>
      <c r="J13" s="47" t="s">
        <v>12</v>
      </c>
      <c r="K13" s="48"/>
      <c r="L13" s="6"/>
      <c r="M13" s="49" t="s">
        <v>17</v>
      </c>
      <c r="N13" s="50">
        <f>INT(D6/H6)</f>
        <v>2</v>
      </c>
      <c r="O13" s="6"/>
      <c r="P13" s="51">
        <f>IF(N6=D6,"DIV1=1","")</f>
      </c>
      <c r="Q13" s="6"/>
      <c r="R13" s="7"/>
    </row>
    <row r="14" spans="2:18" ht="13.5" thickBot="1">
      <c r="B14" s="5"/>
      <c r="C14" s="52"/>
      <c r="D14" s="53"/>
      <c r="E14" s="53"/>
      <c r="F14" s="53" t="s">
        <v>18</v>
      </c>
      <c r="G14" s="53"/>
      <c r="H14" s="53"/>
      <c r="I14" s="54">
        <f>D24+D25+D26</f>
        <v>9.373750000000001</v>
      </c>
      <c r="J14" s="55" t="s">
        <v>12</v>
      </c>
      <c r="K14" s="56"/>
      <c r="L14" s="6"/>
      <c r="M14" s="57" t="s">
        <v>8</v>
      </c>
      <c r="N14" s="58">
        <f>(D6/N13)/N6</f>
        <v>5</v>
      </c>
      <c r="O14" s="6"/>
      <c r="P14" s="6"/>
      <c r="Q14" s="6"/>
      <c r="R14" s="7"/>
    </row>
    <row r="15" spans="2:18" ht="14.25" thickBot="1" thickTop="1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</row>
    <row r="16" ht="13.5" thickTop="1"/>
    <row r="18" ht="12.75">
      <c r="D18" t="s">
        <v>19</v>
      </c>
    </row>
    <row r="19" ht="12.75">
      <c r="D19" t="s">
        <v>20</v>
      </c>
    </row>
    <row r="20" ht="12.75">
      <c r="D20" t="s">
        <v>21</v>
      </c>
    </row>
    <row r="22" spans="4:10" ht="12.75">
      <c r="D22" s="62">
        <f>IF((J6&gt;25)*AND(N13=1),4,5)</f>
        <v>5</v>
      </c>
      <c r="E22" s="63" t="s">
        <v>22</v>
      </c>
      <c r="F22" s="63"/>
      <c r="G22" s="63"/>
      <c r="H22" s="64"/>
      <c r="I22" s="65"/>
      <c r="J22" s="65" t="s">
        <v>23</v>
      </c>
    </row>
    <row r="23" spans="4:10" ht="12.75">
      <c r="D23" s="66">
        <f>IF(N6=D6,9,24)</f>
        <v>24</v>
      </c>
      <c r="E23" s="65" t="s">
        <v>24</v>
      </c>
      <c r="F23" s="65"/>
      <c r="G23" s="65"/>
      <c r="H23" s="67"/>
      <c r="I23" s="65"/>
      <c r="J23" s="65" t="s">
        <v>25</v>
      </c>
    </row>
    <row r="24" spans="4:8" ht="12.75">
      <c r="D24" s="68">
        <f>(47.25*D6/N13)/1000+3.1</f>
        <v>5.4625</v>
      </c>
      <c r="E24" s="65" t="s">
        <v>26</v>
      </c>
      <c r="F24" s="65"/>
      <c r="G24" s="65"/>
      <c r="H24" s="67"/>
    </row>
    <row r="25" spans="4:8" ht="12.75">
      <c r="D25" s="69">
        <f>IF(I8="N",0,H6*(D22*D22*0.21*J6+12*5.25)/1000)</f>
        <v>0</v>
      </c>
      <c r="E25" s="65" t="s">
        <v>27</v>
      </c>
      <c r="F25" s="65"/>
      <c r="G25" s="65"/>
      <c r="H25" s="67"/>
    </row>
    <row r="26" spans="4:8" ht="12.75">
      <c r="D26" s="70">
        <f>IF(O8="N",0,N6*(3.675*P6+D23*5.25)/1000+2.1)</f>
        <v>3.91125</v>
      </c>
      <c r="E26" s="71" t="s">
        <v>28</v>
      </c>
      <c r="F26" s="71"/>
      <c r="G26" s="71"/>
      <c r="H26" s="72"/>
    </row>
  </sheetData>
  <sheetProtection sheet="1" objects="1" scenarios="1"/>
  <mergeCells count="4">
    <mergeCell ref="C4:E4"/>
    <mergeCell ref="C5:E5"/>
    <mergeCell ref="M4:Q4"/>
    <mergeCell ref="G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Brightman</dc:creator>
  <cp:keywords/>
  <dc:description/>
  <cp:lastModifiedBy>Steve Brightman</cp:lastModifiedBy>
  <dcterms:created xsi:type="dcterms:W3CDTF">1998-08-26T19:00:09Z</dcterms:created>
  <cp:category/>
  <cp:version/>
  <cp:contentType/>
  <cp:contentStatus/>
</cp:coreProperties>
</file>